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Services Sector\"/>
    </mc:Choice>
  </mc:AlternateContent>
  <xr:revisionPtr revIDLastSave="0" documentId="13_ncr:1_{DB64590B-88CD-4CEA-828F-5E26F223D5FE}" xr6:coauthVersionLast="36" xr6:coauthVersionMax="47" xr10:uidLastSave="{00000000-0000-0000-0000-000000000000}"/>
  <bookViews>
    <workbookView xWindow="0" yWindow="0" windowWidth="19200" windowHeight="10965" xr2:uid="{00000000-000D-0000-FFFF-FFFF00000000}"/>
  </bookViews>
  <sheets>
    <sheet name="Annual Financial Data" sheetId="1" r:id="rId1"/>
    <sheet name="Financial Ratios" sheetId="3" r:id="rId2"/>
  </sheets>
  <definedNames>
    <definedName name="_xlnm._FilterDatabase" localSheetId="0" hidden="1">'Annual Financial Data'!#REF!</definedName>
  </definedNames>
  <calcPr calcId="191029"/>
</workbook>
</file>

<file path=xl/calcChain.xml><?xml version="1.0" encoding="utf-8"?>
<calcChain xmlns="http://schemas.openxmlformats.org/spreadsheetml/2006/main">
  <c r="B38" i="3" l="1"/>
  <c r="B35" i="3" s="1"/>
  <c r="B37" i="3"/>
  <c r="B34" i="3"/>
  <c r="B33" i="3"/>
  <c r="B31" i="3"/>
  <c r="B30" i="3"/>
  <c r="B29" i="3"/>
  <c r="B27" i="3"/>
  <c r="B26" i="3"/>
  <c r="B25" i="3"/>
  <c r="B24" i="3"/>
  <c r="B23" i="3"/>
  <c r="B21" i="3"/>
  <c r="B20" i="3"/>
  <c r="B19" i="3"/>
  <c r="B18" i="3"/>
  <c r="B17" i="3"/>
  <c r="D38" i="3" l="1"/>
  <c r="C38" i="3"/>
  <c r="D37" i="3"/>
  <c r="C37" i="3"/>
  <c r="D33" i="3"/>
  <c r="C33" i="3"/>
  <c r="D30" i="3"/>
  <c r="C30" i="3"/>
  <c r="D29" i="3"/>
  <c r="C29" i="3"/>
  <c r="D26" i="3"/>
  <c r="C26" i="3"/>
  <c r="D18" i="3" l="1"/>
  <c r="C18" i="3"/>
  <c r="D19" i="3" l="1"/>
  <c r="D23" i="3" l="1"/>
  <c r="D24" i="3"/>
  <c r="D25" i="3"/>
  <c r="D27" i="3"/>
  <c r="D34" i="3"/>
  <c r="D35" i="3"/>
  <c r="C23" i="3" l="1"/>
  <c r="C21" i="3"/>
  <c r="C20" i="3"/>
  <c r="C19" i="3"/>
  <c r="C17" i="3"/>
  <c r="C34" i="3" l="1"/>
  <c r="C35" i="3"/>
  <c r="C31" i="3"/>
  <c r="C27" i="3"/>
  <c r="C25" i="3"/>
  <c r="C24" i="3"/>
</calcChain>
</file>

<file path=xl/sharedStrings.xml><?xml version="1.0" encoding="utf-8"?>
<sst xmlns="http://schemas.openxmlformats.org/spreadsheetml/2006/main" count="215" uniqueCount="201">
  <si>
    <t>JORDAN PETROLEUM REFINERY</t>
  </si>
  <si>
    <t>NATIONAL PETROULEUM</t>
  </si>
  <si>
    <t>البترول الوطنية</t>
  </si>
  <si>
    <t>مصفاة البترول الأردنية /جوبترول</t>
  </si>
  <si>
    <t>آفاق للطاقة</t>
  </si>
  <si>
    <t>AFAQ FOR ENERGY CO. P.L.C</t>
  </si>
  <si>
    <t>Cash and cash equivalents at end of period</t>
  </si>
  <si>
    <t>Cash and cash equivalents at beginning of period</t>
  </si>
  <si>
    <t>Net cash flows from (used in) financing activities</t>
  </si>
  <si>
    <t>Net cash flows from (used in) investing activities</t>
  </si>
  <si>
    <t>Profit (loss), attributable to non-controlling interests</t>
  </si>
  <si>
    <t>Profit (loss), attributable to owners of parent</t>
  </si>
  <si>
    <t>Profit (loss)</t>
  </si>
  <si>
    <t>Profit (loss) from continuing operations</t>
  </si>
  <si>
    <t>Income tax expense</t>
  </si>
  <si>
    <t>Profit (loss) before tax from continuous operations</t>
  </si>
  <si>
    <t>Other expenses</t>
  </si>
  <si>
    <t>Finance costs</t>
  </si>
  <si>
    <t>Selling and Distribution Expenses</t>
  </si>
  <si>
    <t>General and administrative expenses</t>
  </si>
  <si>
    <t>Operating expenses</t>
  </si>
  <si>
    <t>Other income</t>
  </si>
  <si>
    <t>Gross profit</t>
  </si>
  <si>
    <t>Cost of sales</t>
  </si>
  <si>
    <t>Revenue</t>
  </si>
  <si>
    <t>Provision for death, end-of-service indemnity, and compensation fund</t>
  </si>
  <si>
    <t>Total equity and liabilities</t>
  </si>
  <si>
    <t>Total current liabilities</t>
  </si>
  <si>
    <t>Income tax provision</t>
  </si>
  <si>
    <t>Property, plant and equipment</t>
  </si>
  <si>
    <t>Projects under construction</t>
  </si>
  <si>
    <t>Trade and other non-current receivables</t>
  </si>
  <si>
    <t>Financial assets at fair value through other comprehensive income</t>
  </si>
  <si>
    <t>Deferred tax assets</t>
  </si>
  <si>
    <t>Other non-current assets</t>
  </si>
  <si>
    <t>Total non-current assets</t>
  </si>
  <si>
    <t>Current inventories</t>
  </si>
  <si>
    <t>Trade and other current receivables</t>
  </si>
  <si>
    <t>Cash on hand and at banks</t>
  </si>
  <si>
    <t>Other current assets</t>
  </si>
  <si>
    <t>Total current assets</t>
  </si>
  <si>
    <t>Total assets</t>
  </si>
  <si>
    <t>Death, end-of-service indemnity, and compensation fund</t>
  </si>
  <si>
    <t>Paid-up capital</t>
  </si>
  <si>
    <t>Retained earnings</t>
  </si>
  <si>
    <t>Finance lease-obligation current</t>
  </si>
  <si>
    <t>Current borrowings</t>
  </si>
  <si>
    <t>Trade and other current payables</t>
  </si>
  <si>
    <t>Current provisions</t>
  </si>
  <si>
    <t>Total non-current liabilities</t>
  </si>
  <si>
    <t>Finance lease obligation, non - current</t>
  </si>
  <si>
    <t>Other equity interest</t>
  </si>
  <si>
    <t>Statutory reserve</t>
  </si>
  <si>
    <t>Voluntary reserve</t>
  </si>
  <si>
    <t>Special reserve</t>
  </si>
  <si>
    <t>Fair value reserve</t>
  </si>
  <si>
    <t>Total equity attributable to owners of parent</t>
  </si>
  <si>
    <t>Non-controlling interests</t>
  </si>
  <si>
    <t>Total equity</t>
  </si>
  <si>
    <t>Trade and other non-current payables</t>
  </si>
  <si>
    <t>Non-current provisions</t>
  </si>
  <si>
    <t>Investment property</t>
  </si>
  <si>
    <t>Intangible assets</t>
  </si>
  <si>
    <t>Net cash flows from (used in) operating activities</t>
  </si>
  <si>
    <t>Current receivables due from related parties</t>
  </si>
  <si>
    <t>Financial assets at fair value through profit or loss</t>
  </si>
  <si>
    <t>Total liabilities</t>
  </si>
  <si>
    <t>Current payables to related parties</t>
  </si>
  <si>
    <t>Non-current borrowings</t>
  </si>
  <si>
    <t>الممتلكات والآلات والمعدات</t>
  </si>
  <si>
    <t>الاستثمارات العقارية</t>
  </si>
  <si>
    <t>مشاريع تحت التنفيذ</t>
  </si>
  <si>
    <t>موجودات غير ملموسة</t>
  </si>
  <si>
    <t>موجودات مالية بالقيمة العادلة من خلال الدخل الشامل الاخر</t>
  </si>
  <si>
    <t>الموجودات الضريبية المؤجلة</t>
  </si>
  <si>
    <t>موجودات غير متداولة أخرى</t>
  </si>
  <si>
    <t>إجمالي الموجودات غير المتداولة</t>
  </si>
  <si>
    <t>المخزون الحالي</t>
  </si>
  <si>
    <t>الذمم التجارية والذمم الأخرى المدينة المتداولة</t>
  </si>
  <si>
    <t>النقد في الصندوق ولدى البنوك</t>
  </si>
  <si>
    <t>موجودات متداولة أخرى</t>
  </si>
  <si>
    <t>إجمالي الموجودات المتداولة</t>
  </si>
  <si>
    <t>مجموع الموجودات</t>
  </si>
  <si>
    <t>صندوق الوفاة والتعويض ومكافأة نهاية الخدمة</t>
  </si>
  <si>
    <t>رأس المال المدفوع</t>
  </si>
  <si>
    <t>أرباح مدورة</t>
  </si>
  <si>
    <t>حصص الملكية الأخرى</t>
  </si>
  <si>
    <t>احتياطي اجباري</t>
  </si>
  <si>
    <t>إحتياطي اختياري</t>
  </si>
  <si>
    <t>إحتياطي خاص</t>
  </si>
  <si>
    <t>إحتياطي القيمة العادلة</t>
  </si>
  <si>
    <t>إجمالي حقوق الملكية المنسوبة إلى مالكي الشركة الأم</t>
  </si>
  <si>
    <t>حقوق غير المسيطرين</t>
  </si>
  <si>
    <t>إجمالي حقوق الملكية</t>
  </si>
  <si>
    <t>الذمم التجارية والذمم الأخرى الدائنة غير المتداولة</t>
  </si>
  <si>
    <t>المخصصات غير المتداولة</t>
  </si>
  <si>
    <t>التزامات مقابل عقد ايجار تمويلي غير المتداولة</t>
  </si>
  <si>
    <t>إجمالي المطلوبات غير المتداولة</t>
  </si>
  <si>
    <t>المخصصات المتداولة</t>
  </si>
  <si>
    <t>الذمم التجارية والذمم الأخرى الدائنة المتداولة</t>
  </si>
  <si>
    <t>القروض المتداولة</t>
  </si>
  <si>
    <t>مخصص ضريبة دخل</t>
  </si>
  <si>
    <t>إجمالي المطلوبات المتداولة</t>
  </si>
  <si>
    <t>مجموع المطلوبات</t>
  </si>
  <si>
    <t>إجمالي المطلوبات وحقوق الملكية</t>
  </si>
  <si>
    <t>مخصص صندوق الوفاة والتعويض ومكافأة نهاية الخدمة</t>
  </si>
  <si>
    <t>النقد وما في حكمه في نهاية الفترة</t>
  </si>
  <si>
    <t>النقد وما في حكمه في بداية الفترة</t>
  </si>
  <si>
    <t>صافي التدفقات النقدية من (المستخدم في) الانشطة التمويلية</t>
  </si>
  <si>
    <t>صافي التدفقات النقدية من (المستخدم في) الانشطة الإستثمارية</t>
  </si>
  <si>
    <t>صافي التدفقات النقدية من (المستخدم في) عمليات التشغيل</t>
  </si>
  <si>
    <t>الربح (الخسارة)، المنسوب إلى حقوق غير المسيطرين</t>
  </si>
  <si>
    <t>التزامات مقابل عقد ايجار تمويلي - المتداولة</t>
  </si>
  <si>
    <t>الإيرادات</t>
  </si>
  <si>
    <t>تكلفة المبيعات</t>
  </si>
  <si>
    <t>مجمل الربح</t>
  </si>
  <si>
    <t>الإيرادات الأخرى</t>
  </si>
  <si>
    <t>المصاريف التشيغلية</t>
  </si>
  <si>
    <t>المصاريف الإدارية والعمومية</t>
  </si>
  <si>
    <t>مصاريف البيع والتوزيع</t>
  </si>
  <si>
    <t>مصاريف اخرى</t>
  </si>
  <si>
    <t>تكاليف التمويل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</si>
  <si>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</si>
  <si>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</si>
  <si>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</si>
  <si>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</t>
  </si>
  <si>
    <t>الربح (الخسارة)، المنسوب إلى مالكي الشركة الأم</t>
  </si>
  <si>
    <t>الذمم التجارية والذمم الأخرى المدينة غير المتداولة</t>
  </si>
  <si>
    <t>الذمم المدينة المتداولة المستحقة من أطراف ذات علاقة</t>
  </si>
  <si>
    <t>موجودات مالية بالقيمة العادلة من خلال قائمة الدخل</t>
  </si>
  <si>
    <t>القروض غير متداولة</t>
  </si>
  <si>
    <t>الذمم الدائنة المتداولة إلى الأطراف ذات العلاقة</t>
  </si>
  <si>
    <t>Statement of financial position</t>
  </si>
  <si>
    <t>Income statement</t>
  </si>
  <si>
    <t>Statement of cash flows</t>
  </si>
  <si>
    <t>قائمة المركز المالي</t>
  </si>
  <si>
    <t>قائمة الدخل</t>
  </si>
  <si>
    <t>قائمة التدفقات النقدية</t>
  </si>
  <si>
    <t>Trading Information in the Regular Market</t>
  </si>
  <si>
    <t>Par Value / Share (JD)</t>
  </si>
  <si>
    <t>Value Traded (JD)</t>
  </si>
  <si>
    <t>No. of Shares Traded</t>
  </si>
  <si>
    <t>No. of Transactions</t>
  </si>
  <si>
    <t>No. of Subscribed Shares</t>
  </si>
  <si>
    <t>Market Capitalization (JD)</t>
  </si>
  <si>
    <t>Fiscal Year Ended</t>
  </si>
  <si>
    <t>Financial Ratios</t>
  </si>
  <si>
    <t>Turnover Ratio %</t>
  </si>
  <si>
    <t>Earning Per Share (JD)</t>
  </si>
  <si>
    <t>Book Value Per Share (JD)</t>
  </si>
  <si>
    <t>Price Earnings Ratio (Times)</t>
  </si>
  <si>
    <t>Price to Book Value (Times)</t>
  </si>
  <si>
    <t>Gross Margin %</t>
  </si>
  <si>
    <t>Margin Before Interest and Tax %</t>
  </si>
  <si>
    <t xml:space="preserve">Profit Margin % </t>
  </si>
  <si>
    <t>Return on Assets %</t>
  </si>
  <si>
    <t>Return on Equity %</t>
  </si>
  <si>
    <t>Debit Ratio %</t>
  </si>
  <si>
    <t>Equity Ratio %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</si>
  <si>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</si>
  <si>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</si>
  <si>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</si>
  <si>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</si>
  <si>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</si>
  <si>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</si>
  <si>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معلومات التداول في السوق النظامي</t>
  </si>
  <si>
    <t>(القيمة الاسمية للسهم (دينار</t>
  </si>
  <si>
    <t>(حجم التداول (دينار</t>
  </si>
  <si>
    <t>عدد الأسهم المتداولة</t>
  </si>
  <si>
    <t>عدد العقود المنفذة</t>
  </si>
  <si>
    <t xml:space="preserve">عدد الأسهم المكتتب بها </t>
  </si>
  <si>
    <t>(القيمة السوقية (دينار</t>
  </si>
  <si>
    <t>تاريخ انتهاء السنة المالية</t>
  </si>
  <si>
    <t xml:space="preserve">النسب المالية </t>
  </si>
  <si>
    <t>% معدل دوران السهم</t>
  </si>
  <si>
    <t>(عائد السهم الواحد (دينار</t>
  </si>
  <si>
    <t>(القيمة السوقية الى العائد (مرة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</si>
  <si>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</si>
  <si>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</si>
  <si>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</si>
  <si>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</si>
  <si>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-</t>
  </si>
  <si>
    <t xml:space="preserve">(القيمة الدفترية للسهم الواحد (دينار </t>
  </si>
  <si>
    <t>(القيمة السوقية الى القيمة الدفترية (مرة</t>
  </si>
  <si>
    <t>اجمالي الربح من العمليات الى الايرادات %</t>
  </si>
  <si>
    <t>صافي الربح قبل الفوائد والضريبة الى الايردات %</t>
  </si>
  <si>
    <t xml:space="preserve">(نسبة التداول (مرة </t>
  </si>
  <si>
    <t>(معدل تغطية الفوائد (مرة</t>
  </si>
  <si>
    <t xml:space="preserve">(معدل دوران الموجودات الثابتة (مرة  </t>
  </si>
  <si>
    <t xml:space="preserve">(رأس المال العامل (دينار </t>
  </si>
  <si>
    <t xml:space="preserve">(معدل دوران رأس المال العامل (مرة </t>
  </si>
  <si>
    <t xml:space="preserve">(معدل دوران الموجودات (مرة </t>
  </si>
  <si>
    <t>صافي الربح الى الايرادات %</t>
  </si>
  <si>
    <t>البيانات المالية السنوية لعام 2024</t>
  </si>
  <si>
    <t>Annual Financial Data for the Year 2024</t>
  </si>
  <si>
    <t>احتياطي عام</t>
  </si>
  <si>
    <t>Public reserve</t>
  </si>
  <si>
    <t>*Closing Price (JD)</t>
  </si>
  <si>
    <t>(سعر الاغلاق (دينار*</t>
  </si>
  <si>
    <t>*Reflects the listed company's last closing price, regardless of whether this price was registered in the listed or unlisted securities market.</t>
  </si>
  <si>
    <t>*يعكس آخر سعر للشركة المدرجة بغض النظر فيما إذا تم تسجيل هذا السعر في سوق الأوراق المالية المدرجة أو غير المدرجة.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</si>
</sst>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Fill="1" applyBorder="1" applyAlignment="1">
      <alignment readingOrder="2"/>
    </xf>
    <xf numFmtId="0" fontId="0" fillId="0" borderId="1" xfId="0" applyFill="1" applyBorder="1" applyAlignment="1">
      <alignment readingOrder="2"/>
    </xf>
    <xf numFmtId="0" fontId="0" fillId="0" borderId="1" xfId="0" applyFill="1" applyBorder="1"/>
    <xf numFmtId="0" fontId="1" fillId="0" borderId="1" xfId="0" applyFont="1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readingOrder="2"/>
    </xf>
    <xf numFmtId="0" fontId="1" fillId="0" borderId="0" xfId="0" applyFont="1" applyAlignment="1">
      <alignment readingOrder="2"/>
    </xf>
    <xf numFmtId="0" fontId="0" fillId="0" borderId="0" xfId="0" applyFill="1"/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0" borderId="0" xfId="0" applyFont="1"/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14" fontId="1" fillId="0" borderId="6" xfId="0" applyNumberFormat="1" applyFont="1" applyBorder="1" applyAlignment="1">
      <alignment horizontal="center" wrapText="1"/>
    </xf>
    <xf numFmtId="0" fontId="1" fillId="0" borderId="0" xfId="0" applyFont="1"/>
    <xf numFmtId="0" fontId="2" fillId="2" borderId="9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0" borderId="0" xfId="0" applyNumberFormat="1"/>
    <xf numFmtId="2" fontId="1" fillId="0" borderId="6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8</xdr:col>
      <xdr:colOff>428625</xdr:colOff>
      <xdr:row>3</xdr:row>
      <xdr:rowOff>9525</xdr:rowOff>
    </xdr:to>
    <xdr:pic>
      <xdr:nvPicPr>
        <xdr:cNvPr id="1042" name="Picture 1">
          <a:extLst>
            <a:ext uri="{FF2B5EF4-FFF2-40B4-BE49-F238E27FC236}">
              <a16:creationId xmlns:a16="http://schemas.microsoft.com/office/drawing/2014/main" id="{2208DD2F-73C1-4793-90B0-58023C8F2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3257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L81"/>
  <sheetViews>
    <sheetView tabSelected="1" workbookViewId="0">
      <selection activeCell="A7" sqref="A7"/>
    </sheetView>
  </sheetViews>
  <sheetFormatPr defaultRowHeight="12.75" x14ac:dyDescent="0.2"/>
  <cols>
    <col min="1" max="1" width="64.28515625" customWidth="1"/>
    <col min="2" max="4" width="15.7109375" customWidth="1"/>
    <col min="5" max="5" width="49.28515625" bestFit="1" customWidth="1"/>
    <col min="6" max="6" width="44.42578125" bestFit="1" customWidth="1"/>
    <col min="9" max="9" width="9.140625" style="8"/>
    <col min="12" max="12" width="9.140625" style="10"/>
  </cols>
  <sheetData>
    <row r="7" spans="1:12" ht="15" x14ac:dyDescent="0.25">
      <c r="A7" s="16" t="s">
        <v>194</v>
      </c>
      <c r="E7" s="16" t="s">
        <v>193</v>
      </c>
      <c r="L7"/>
    </row>
    <row r="9" spans="1:12" ht="25.5" x14ac:dyDescent="0.2">
      <c r="A9" s="41"/>
      <c r="B9" s="6" t="s">
        <v>4</v>
      </c>
      <c r="C9" s="6" t="s">
        <v>3</v>
      </c>
      <c r="D9" s="6" t="s">
        <v>2</v>
      </c>
      <c r="E9" s="41"/>
    </row>
    <row r="10" spans="1:12" ht="38.25" x14ac:dyDescent="0.2">
      <c r="A10" s="42"/>
      <c r="B10" s="6" t="s">
        <v>5</v>
      </c>
      <c r="C10" s="6" t="s">
        <v>0</v>
      </c>
      <c r="D10" s="6" t="s">
        <v>1</v>
      </c>
      <c r="E10" s="42"/>
    </row>
    <row r="11" spans="1:12" ht="15" customHeight="1" x14ac:dyDescent="0.2">
      <c r="A11" s="43"/>
      <c r="B11" s="6">
        <v>131286</v>
      </c>
      <c r="C11" s="5">
        <v>142041</v>
      </c>
      <c r="D11" s="5">
        <v>141103</v>
      </c>
      <c r="E11" s="43"/>
    </row>
    <row r="13" spans="1:12" x14ac:dyDescent="0.2">
      <c r="A13" s="7" t="s">
        <v>132</v>
      </c>
      <c r="E13" s="7" t="s">
        <v>135</v>
      </c>
    </row>
    <row r="14" spans="1:12" x14ac:dyDescent="0.2">
      <c r="A14" s="3" t="s">
        <v>29</v>
      </c>
      <c r="B14" s="17">
        <v>285469821</v>
      </c>
      <c r="C14" s="17">
        <v>434914967</v>
      </c>
      <c r="D14" s="17">
        <v>6436588</v>
      </c>
      <c r="E14" s="1" t="s">
        <v>69</v>
      </c>
      <c r="F14" s="44"/>
    </row>
    <row r="15" spans="1:12" x14ac:dyDescent="0.2">
      <c r="A15" s="3" t="s">
        <v>61</v>
      </c>
      <c r="B15" s="18">
        <v>0</v>
      </c>
      <c r="C15" s="17">
        <v>3547840</v>
      </c>
      <c r="D15" s="18">
        <v>0</v>
      </c>
      <c r="E15" s="1" t="s">
        <v>70</v>
      </c>
    </row>
    <row r="16" spans="1:12" x14ac:dyDescent="0.2">
      <c r="A16" s="3" t="s">
        <v>30</v>
      </c>
      <c r="B16" s="17">
        <v>7134086</v>
      </c>
      <c r="C16" s="17">
        <v>74654020</v>
      </c>
      <c r="D16" s="17">
        <v>19048973</v>
      </c>
      <c r="E16" s="1" t="s">
        <v>71</v>
      </c>
      <c r="F16" s="44"/>
    </row>
    <row r="17" spans="1:9" x14ac:dyDescent="0.2">
      <c r="A17" s="3" t="s">
        <v>62</v>
      </c>
      <c r="B17" s="17">
        <v>1041667</v>
      </c>
      <c r="C17" s="17">
        <v>14327949</v>
      </c>
      <c r="D17" s="17">
        <v>0</v>
      </c>
      <c r="E17" s="1" t="s">
        <v>72</v>
      </c>
      <c r="F17" s="44"/>
    </row>
    <row r="18" spans="1:9" x14ac:dyDescent="0.2">
      <c r="A18" s="3" t="s">
        <v>31</v>
      </c>
      <c r="B18" s="17">
        <v>22334950</v>
      </c>
      <c r="C18" s="17">
        <v>0</v>
      </c>
      <c r="D18" s="17">
        <v>0</v>
      </c>
      <c r="E18" s="2" t="s">
        <v>127</v>
      </c>
      <c r="F18" s="44"/>
      <c r="I18" s="9"/>
    </row>
    <row r="19" spans="1:9" x14ac:dyDescent="0.2">
      <c r="A19" s="3" t="s">
        <v>32</v>
      </c>
      <c r="B19" s="17">
        <v>200000</v>
      </c>
      <c r="C19" s="17">
        <v>3549681</v>
      </c>
      <c r="D19" s="18">
        <v>0</v>
      </c>
      <c r="E19" s="1" t="s">
        <v>73</v>
      </c>
      <c r="F19" s="44"/>
    </row>
    <row r="20" spans="1:9" x14ac:dyDescent="0.2">
      <c r="A20" s="3" t="s">
        <v>33</v>
      </c>
      <c r="B20" s="18">
        <v>0</v>
      </c>
      <c r="C20" s="17">
        <v>10551203</v>
      </c>
      <c r="D20" s="18">
        <v>0</v>
      </c>
      <c r="E20" s="2" t="s">
        <v>74</v>
      </c>
    </row>
    <row r="21" spans="1:9" x14ac:dyDescent="0.2">
      <c r="A21" s="3" t="s">
        <v>34</v>
      </c>
      <c r="B21" s="18">
        <v>0</v>
      </c>
      <c r="C21" s="17">
        <v>42149878</v>
      </c>
      <c r="D21" s="18">
        <v>0</v>
      </c>
      <c r="E21" s="1" t="s">
        <v>75</v>
      </c>
    </row>
    <row r="22" spans="1:9" x14ac:dyDescent="0.2">
      <c r="A22" s="3" t="s">
        <v>35</v>
      </c>
      <c r="B22" s="17">
        <v>316180524</v>
      </c>
      <c r="C22" s="17">
        <v>583695538</v>
      </c>
      <c r="D22" s="17">
        <v>25485561</v>
      </c>
      <c r="E22" s="1" t="s">
        <v>76</v>
      </c>
      <c r="F22" s="44"/>
    </row>
    <row r="23" spans="1:9" x14ac:dyDescent="0.2">
      <c r="A23" s="3" t="s">
        <v>36</v>
      </c>
      <c r="B23" s="17">
        <v>59957203</v>
      </c>
      <c r="C23" s="17">
        <v>402582262</v>
      </c>
      <c r="D23" s="17">
        <v>21773290</v>
      </c>
      <c r="E23" s="1" t="s">
        <v>77</v>
      </c>
      <c r="F23" s="44"/>
    </row>
    <row r="24" spans="1:9" x14ac:dyDescent="0.2">
      <c r="A24" s="3" t="s">
        <v>37</v>
      </c>
      <c r="B24" s="17">
        <v>83973783</v>
      </c>
      <c r="C24" s="17">
        <v>207648766</v>
      </c>
      <c r="D24" s="17">
        <v>3894871</v>
      </c>
      <c r="E24" s="1" t="s">
        <v>78</v>
      </c>
      <c r="F24" s="44"/>
    </row>
    <row r="25" spans="1:9" x14ac:dyDescent="0.2">
      <c r="A25" s="3" t="s">
        <v>64</v>
      </c>
      <c r="B25" s="17">
        <v>148608702</v>
      </c>
      <c r="C25" s="17">
        <v>0</v>
      </c>
      <c r="D25" s="17">
        <v>0</v>
      </c>
      <c r="E25" s="1" t="s">
        <v>128</v>
      </c>
      <c r="F25" s="44"/>
    </row>
    <row r="26" spans="1:9" x14ac:dyDescent="0.2">
      <c r="A26" s="3" t="s">
        <v>65</v>
      </c>
      <c r="B26" s="17">
        <v>0</v>
      </c>
      <c r="C26" s="17">
        <v>0</v>
      </c>
      <c r="D26" s="17">
        <v>0</v>
      </c>
      <c r="E26" s="2" t="s">
        <v>129</v>
      </c>
    </row>
    <row r="27" spans="1:9" x14ac:dyDescent="0.2">
      <c r="A27" s="3" t="s">
        <v>38</v>
      </c>
      <c r="B27" s="17">
        <v>11880908</v>
      </c>
      <c r="C27" s="17">
        <v>32235765</v>
      </c>
      <c r="D27" s="17">
        <v>8187632</v>
      </c>
      <c r="E27" s="2" t="s">
        <v>79</v>
      </c>
      <c r="F27" s="44"/>
    </row>
    <row r="28" spans="1:9" x14ac:dyDescent="0.2">
      <c r="A28" s="3" t="s">
        <v>39</v>
      </c>
      <c r="B28" s="17">
        <v>13848743</v>
      </c>
      <c r="C28" s="17">
        <v>574335023</v>
      </c>
      <c r="D28" s="17">
        <v>3399218</v>
      </c>
      <c r="E28" s="1" t="s">
        <v>80</v>
      </c>
      <c r="F28" s="44"/>
    </row>
    <row r="29" spans="1:9" x14ac:dyDescent="0.2">
      <c r="A29" s="3" t="s">
        <v>40</v>
      </c>
      <c r="B29" s="17">
        <v>318269339</v>
      </c>
      <c r="C29" s="17">
        <v>1216801816</v>
      </c>
      <c r="D29" s="17">
        <v>37255011</v>
      </c>
      <c r="E29" s="1" t="s">
        <v>81</v>
      </c>
      <c r="F29" s="44"/>
    </row>
    <row r="30" spans="1:9" x14ac:dyDescent="0.2">
      <c r="A30" s="3" t="s">
        <v>41</v>
      </c>
      <c r="B30" s="17">
        <v>634449863</v>
      </c>
      <c r="C30" s="17">
        <v>1800497354</v>
      </c>
      <c r="D30" s="17">
        <v>62740572</v>
      </c>
      <c r="E30" s="1" t="s">
        <v>82</v>
      </c>
      <c r="F30" s="44"/>
    </row>
    <row r="31" spans="1:9" x14ac:dyDescent="0.2">
      <c r="A31" s="3" t="s">
        <v>42</v>
      </c>
      <c r="B31" s="17">
        <v>0</v>
      </c>
      <c r="C31" s="17">
        <v>43396081</v>
      </c>
      <c r="D31" s="17">
        <v>0</v>
      </c>
      <c r="E31" s="1" t="s">
        <v>83</v>
      </c>
    </row>
    <row r="32" spans="1:9" x14ac:dyDescent="0.2">
      <c r="A32" s="3" t="s">
        <v>43</v>
      </c>
      <c r="B32" s="17">
        <v>110000000</v>
      </c>
      <c r="C32" s="17">
        <v>100000000</v>
      </c>
      <c r="D32" s="17">
        <v>32500000</v>
      </c>
      <c r="E32" s="1" t="s">
        <v>84</v>
      </c>
      <c r="F32" s="44"/>
    </row>
    <row r="33" spans="1:9" x14ac:dyDescent="0.2">
      <c r="A33" s="3" t="s">
        <v>44</v>
      </c>
      <c r="B33" s="17">
        <v>38737910</v>
      </c>
      <c r="C33" s="17">
        <v>84541170</v>
      </c>
      <c r="D33" s="17">
        <v>6081985</v>
      </c>
      <c r="E33" s="1" t="s">
        <v>85</v>
      </c>
      <c r="F33" s="44"/>
    </row>
    <row r="34" spans="1:9" x14ac:dyDescent="0.2">
      <c r="A34" s="3" t="s">
        <v>51</v>
      </c>
      <c r="B34" s="17">
        <v>0</v>
      </c>
      <c r="C34" s="17">
        <v>-1127857</v>
      </c>
      <c r="D34" s="17">
        <v>0</v>
      </c>
      <c r="E34" s="1" t="s">
        <v>86</v>
      </c>
    </row>
    <row r="35" spans="1:9" x14ac:dyDescent="0.2">
      <c r="A35" s="3" t="s">
        <v>52</v>
      </c>
      <c r="B35" s="17">
        <v>25070185</v>
      </c>
      <c r="C35" s="17">
        <v>60384430</v>
      </c>
      <c r="D35" s="17">
        <v>8362775</v>
      </c>
      <c r="E35" s="1" t="s">
        <v>87</v>
      </c>
      <c r="F35" s="44"/>
    </row>
    <row r="36" spans="1:9" x14ac:dyDescent="0.2">
      <c r="A36" s="3" t="s">
        <v>53</v>
      </c>
      <c r="B36" s="17">
        <v>0</v>
      </c>
      <c r="C36" s="17">
        <v>82213632</v>
      </c>
      <c r="D36" s="17">
        <v>0</v>
      </c>
      <c r="E36" s="1" t="s">
        <v>88</v>
      </c>
    </row>
    <row r="37" spans="1:9" x14ac:dyDescent="0.2">
      <c r="A37" s="3" t="s">
        <v>196</v>
      </c>
      <c r="B37" s="18">
        <v>0</v>
      </c>
      <c r="C37" s="17">
        <v>274466963</v>
      </c>
      <c r="D37" s="18">
        <v>0</v>
      </c>
      <c r="E37" s="1" t="s">
        <v>195</v>
      </c>
    </row>
    <row r="38" spans="1:9" x14ac:dyDescent="0.2">
      <c r="A38" s="3" t="s">
        <v>54</v>
      </c>
      <c r="B38" s="18">
        <v>0</v>
      </c>
      <c r="C38" s="17">
        <v>57555984</v>
      </c>
      <c r="D38" s="18">
        <v>0</v>
      </c>
      <c r="E38" s="1" t="s">
        <v>89</v>
      </c>
    </row>
    <row r="39" spans="1:9" x14ac:dyDescent="0.2">
      <c r="A39" s="3" t="s">
        <v>55</v>
      </c>
      <c r="B39" s="18">
        <v>0</v>
      </c>
      <c r="C39" s="17">
        <v>3169957</v>
      </c>
      <c r="D39" s="18">
        <v>0</v>
      </c>
      <c r="E39" s="1" t="s">
        <v>90</v>
      </c>
    </row>
    <row r="40" spans="1:9" x14ac:dyDescent="0.2">
      <c r="A40" s="3" t="s">
        <v>56</v>
      </c>
      <c r="B40" s="19">
        <v>173808095</v>
      </c>
      <c r="C40" s="19">
        <v>661204279</v>
      </c>
      <c r="D40" s="20">
        <v>46944760</v>
      </c>
      <c r="E40" s="1" t="s">
        <v>91</v>
      </c>
      <c r="F40" s="44"/>
    </row>
    <row r="41" spans="1:9" x14ac:dyDescent="0.2">
      <c r="A41" s="3" t="s">
        <v>57</v>
      </c>
      <c r="B41" s="19">
        <v>4327875</v>
      </c>
      <c r="C41" s="19">
        <v>7000688</v>
      </c>
      <c r="D41" s="20">
        <v>0</v>
      </c>
      <c r="E41" s="1" t="s">
        <v>92</v>
      </c>
      <c r="F41" s="44"/>
    </row>
    <row r="42" spans="1:9" x14ac:dyDescent="0.2">
      <c r="A42" s="3" t="s">
        <v>58</v>
      </c>
      <c r="B42" s="19">
        <v>178135970</v>
      </c>
      <c r="C42" s="19">
        <v>668204967</v>
      </c>
      <c r="D42" s="19">
        <v>46944760</v>
      </c>
      <c r="E42" s="1" t="s">
        <v>93</v>
      </c>
      <c r="F42" s="44"/>
    </row>
    <row r="43" spans="1:9" x14ac:dyDescent="0.2">
      <c r="A43" s="3" t="s">
        <v>59</v>
      </c>
      <c r="B43" s="18">
        <v>0</v>
      </c>
      <c r="C43" s="17">
        <v>35609172</v>
      </c>
      <c r="D43" s="18">
        <v>0</v>
      </c>
      <c r="E43" s="1" t="s">
        <v>94</v>
      </c>
    </row>
    <row r="44" spans="1:9" x14ac:dyDescent="0.2">
      <c r="A44" s="3" t="s">
        <v>60</v>
      </c>
      <c r="B44" s="17">
        <v>0</v>
      </c>
      <c r="C44" s="17">
        <v>0</v>
      </c>
      <c r="D44" s="17">
        <v>3022696</v>
      </c>
      <c r="E44" s="1" t="s">
        <v>95</v>
      </c>
      <c r="I44" s="9"/>
    </row>
    <row r="45" spans="1:9" x14ac:dyDescent="0.2">
      <c r="A45" s="3" t="s">
        <v>68</v>
      </c>
      <c r="B45" s="17">
        <v>31756986</v>
      </c>
      <c r="C45" s="17">
        <v>0</v>
      </c>
      <c r="D45" s="17">
        <v>0</v>
      </c>
      <c r="E45" s="2" t="s">
        <v>130</v>
      </c>
      <c r="F45" s="44"/>
      <c r="I45" s="9"/>
    </row>
    <row r="46" spans="1:9" x14ac:dyDescent="0.2">
      <c r="A46" s="3" t="s">
        <v>50</v>
      </c>
      <c r="B46" s="17">
        <v>20698692</v>
      </c>
      <c r="C46" s="17">
        <v>40761411</v>
      </c>
      <c r="D46" s="18">
        <v>0</v>
      </c>
      <c r="E46" s="1" t="s">
        <v>96</v>
      </c>
      <c r="F46" s="44"/>
      <c r="I46" s="9"/>
    </row>
    <row r="47" spans="1:9" x14ac:dyDescent="0.2">
      <c r="A47" s="3" t="s">
        <v>49</v>
      </c>
      <c r="B47" s="17">
        <v>52455678</v>
      </c>
      <c r="C47" s="17">
        <v>76370583</v>
      </c>
      <c r="D47" s="17">
        <v>3022696</v>
      </c>
      <c r="E47" s="1" t="s">
        <v>97</v>
      </c>
      <c r="F47" s="44"/>
    </row>
    <row r="48" spans="1:9" x14ac:dyDescent="0.2">
      <c r="A48" s="3" t="s">
        <v>48</v>
      </c>
      <c r="B48" s="17">
        <v>4017003</v>
      </c>
      <c r="C48" s="17">
        <v>10229271</v>
      </c>
      <c r="D48" s="17">
        <v>97042</v>
      </c>
      <c r="E48" s="1" t="s">
        <v>98</v>
      </c>
      <c r="F48" s="44"/>
    </row>
    <row r="49" spans="1:9" x14ac:dyDescent="0.2">
      <c r="A49" s="3" t="s">
        <v>47</v>
      </c>
      <c r="B49" s="17">
        <v>287056567</v>
      </c>
      <c r="C49" s="17">
        <v>259002831</v>
      </c>
      <c r="D49" s="17">
        <v>12092852</v>
      </c>
      <c r="E49" s="1" t="s">
        <v>99</v>
      </c>
      <c r="F49" s="44"/>
    </row>
    <row r="50" spans="1:9" x14ac:dyDescent="0.2">
      <c r="A50" s="3" t="s">
        <v>67</v>
      </c>
      <c r="B50" s="17">
        <v>0</v>
      </c>
      <c r="C50" s="17">
        <v>0</v>
      </c>
      <c r="D50" s="17">
        <v>0</v>
      </c>
      <c r="E50" s="2" t="s">
        <v>131</v>
      </c>
      <c r="F50" s="44"/>
    </row>
    <row r="51" spans="1:9" x14ac:dyDescent="0.2">
      <c r="A51" s="3" t="s">
        <v>46</v>
      </c>
      <c r="B51" s="17">
        <v>110931198</v>
      </c>
      <c r="C51" s="17">
        <v>765781773</v>
      </c>
      <c r="D51" s="18">
        <v>0</v>
      </c>
      <c r="E51" s="1" t="s">
        <v>100</v>
      </c>
      <c r="F51" s="44"/>
    </row>
    <row r="52" spans="1:9" x14ac:dyDescent="0.2">
      <c r="A52" s="3" t="s">
        <v>45</v>
      </c>
      <c r="B52" s="17">
        <v>1853447</v>
      </c>
      <c r="C52" s="17">
        <v>2242705</v>
      </c>
      <c r="D52" s="18">
        <v>0</v>
      </c>
      <c r="E52" s="1" t="s">
        <v>112</v>
      </c>
      <c r="F52" s="44"/>
    </row>
    <row r="53" spans="1:9" x14ac:dyDescent="0.2">
      <c r="A53" s="3" t="s">
        <v>28</v>
      </c>
      <c r="B53" s="17">
        <v>0</v>
      </c>
      <c r="C53" s="17">
        <v>18665224</v>
      </c>
      <c r="D53" s="17">
        <v>583222</v>
      </c>
      <c r="E53" s="1" t="s">
        <v>101</v>
      </c>
    </row>
    <row r="54" spans="1:9" x14ac:dyDescent="0.2">
      <c r="A54" s="3" t="s">
        <v>27</v>
      </c>
      <c r="B54" s="17">
        <v>403858215</v>
      </c>
      <c r="C54" s="17">
        <v>1055921804</v>
      </c>
      <c r="D54" s="17">
        <v>12773116</v>
      </c>
      <c r="E54" s="2" t="s">
        <v>102</v>
      </c>
      <c r="F54" s="44"/>
    </row>
    <row r="55" spans="1:9" x14ac:dyDescent="0.2">
      <c r="A55" s="3" t="s">
        <v>66</v>
      </c>
      <c r="B55" s="17">
        <v>456313893</v>
      </c>
      <c r="C55" s="17">
        <v>1132292387</v>
      </c>
      <c r="D55" s="17">
        <v>15795812</v>
      </c>
      <c r="E55" s="1" t="s">
        <v>103</v>
      </c>
      <c r="F55" s="44"/>
    </row>
    <row r="56" spans="1:9" x14ac:dyDescent="0.2">
      <c r="A56" s="4" t="s">
        <v>26</v>
      </c>
      <c r="B56" s="17">
        <v>634449863</v>
      </c>
      <c r="C56" s="17">
        <v>1800497354</v>
      </c>
      <c r="D56" s="17">
        <v>62740572</v>
      </c>
      <c r="E56" s="1" t="s">
        <v>104</v>
      </c>
      <c r="F56" s="44"/>
    </row>
    <row r="57" spans="1:9" x14ac:dyDescent="0.2">
      <c r="A57" s="3" t="s">
        <v>25</v>
      </c>
      <c r="B57" s="17">
        <v>0</v>
      </c>
      <c r="C57" s="17">
        <v>43396081</v>
      </c>
      <c r="D57" s="17">
        <v>0</v>
      </c>
      <c r="E57" s="1" t="s">
        <v>105</v>
      </c>
    </row>
    <row r="58" spans="1:9" x14ac:dyDescent="0.2">
      <c r="B58" s="21"/>
      <c r="C58" s="21"/>
      <c r="D58" s="21"/>
    </row>
    <row r="59" spans="1:9" x14ac:dyDescent="0.2">
      <c r="A59" s="7" t="s">
        <v>133</v>
      </c>
      <c r="B59" s="21"/>
      <c r="C59" s="21"/>
      <c r="D59" s="21"/>
      <c r="E59" s="7" t="s">
        <v>136</v>
      </c>
    </row>
    <row r="60" spans="1:9" x14ac:dyDescent="0.2">
      <c r="A60" s="3" t="s">
        <v>24</v>
      </c>
      <c r="B60" s="17">
        <v>1018709080</v>
      </c>
      <c r="C60" s="17">
        <v>1516847998</v>
      </c>
      <c r="D60" s="17">
        <v>13316153</v>
      </c>
      <c r="E60" s="1" t="s">
        <v>113</v>
      </c>
    </row>
    <row r="61" spans="1:9" x14ac:dyDescent="0.2">
      <c r="A61" s="3" t="s">
        <v>23</v>
      </c>
      <c r="B61" s="17">
        <v>970307327</v>
      </c>
      <c r="C61" s="17">
        <v>1356126947</v>
      </c>
      <c r="D61" s="18">
        <v>0</v>
      </c>
      <c r="E61" s="1" t="s">
        <v>114</v>
      </c>
      <c r="I61" s="9"/>
    </row>
    <row r="62" spans="1:9" x14ac:dyDescent="0.2">
      <c r="A62" s="3" t="s">
        <v>22</v>
      </c>
      <c r="B62" s="17">
        <v>48401753</v>
      </c>
      <c r="C62" s="17">
        <v>160721051</v>
      </c>
      <c r="D62" s="17">
        <v>13316153</v>
      </c>
      <c r="E62" s="1" t="s">
        <v>115</v>
      </c>
    </row>
    <row r="63" spans="1:9" x14ac:dyDescent="0.2">
      <c r="A63" s="3" t="s">
        <v>21</v>
      </c>
      <c r="B63" s="17">
        <v>2487827</v>
      </c>
      <c r="C63" s="17">
        <v>13319573</v>
      </c>
      <c r="D63" s="17">
        <v>1834830</v>
      </c>
      <c r="E63" s="1" t="s">
        <v>116</v>
      </c>
    </row>
    <row r="64" spans="1:9" x14ac:dyDescent="0.2">
      <c r="A64" s="3" t="s">
        <v>20</v>
      </c>
      <c r="B64" s="17">
        <v>0</v>
      </c>
      <c r="C64" s="18">
        <v>0</v>
      </c>
      <c r="D64" s="17">
        <v>10846883</v>
      </c>
      <c r="E64" s="1" t="s">
        <v>117</v>
      </c>
    </row>
    <row r="65" spans="1:6" x14ac:dyDescent="0.2">
      <c r="A65" s="3" t="s">
        <v>19</v>
      </c>
      <c r="B65" s="17">
        <v>12156523</v>
      </c>
      <c r="C65" s="17">
        <v>14307604</v>
      </c>
      <c r="D65" s="17">
        <v>2056596</v>
      </c>
      <c r="E65" s="1" t="s">
        <v>118</v>
      </c>
    </row>
    <row r="66" spans="1:6" x14ac:dyDescent="0.2">
      <c r="A66" s="3" t="s">
        <v>18</v>
      </c>
      <c r="B66" s="18">
        <v>0</v>
      </c>
      <c r="C66" s="17">
        <v>46697777</v>
      </c>
      <c r="D66" s="18">
        <v>0</v>
      </c>
      <c r="E66" s="1" t="s">
        <v>119</v>
      </c>
    </row>
    <row r="67" spans="1:6" x14ac:dyDescent="0.2">
      <c r="A67" s="3" t="s">
        <v>17</v>
      </c>
      <c r="B67" s="17">
        <v>16135356</v>
      </c>
      <c r="C67" s="17">
        <v>15846687</v>
      </c>
      <c r="D67" s="18">
        <v>0</v>
      </c>
      <c r="E67" s="1" t="s">
        <v>121</v>
      </c>
    </row>
    <row r="68" spans="1:6" x14ac:dyDescent="0.2">
      <c r="A68" s="3" t="s">
        <v>16</v>
      </c>
      <c r="B68" s="17">
        <v>0</v>
      </c>
      <c r="C68" s="17">
        <v>2552259</v>
      </c>
      <c r="D68" s="17">
        <v>799056</v>
      </c>
      <c r="E68" s="1" t="s">
        <v>120</v>
      </c>
    </row>
    <row r="69" spans="1:6" x14ac:dyDescent="0.2">
      <c r="A69" s="3" t="s">
        <v>15</v>
      </c>
      <c r="B69" s="17">
        <v>22597701</v>
      </c>
      <c r="C69" s="17">
        <v>94636297</v>
      </c>
      <c r="D69" s="17">
        <v>1448448</v>
      </c>
      <c r="E69" s="1" t="s">
        <v>122</v>
      </c>
    </row>
    <row r="70" spans="1:6" x14ac:dyDescent="0.2">
      <c r="A70" s="3" t="s">
        <v>14</v>
      </c>
      <c r="B70" s="17">
        <v>4605462</v>
      </c>
      <c r="C70" s="17">
        <v>21562380</v>
      </c>
      <c r="D70" s="17">
        <v>288593</v>
      </c>
      <c r="E70" s="1" t="s">
        <v>123</v>
      </c>
    </row>
    <row r="71" spans="1:6" x14ac:dyDescent="0.2">
      <c r="A71" s="3" t="s">
        <v>13</v>
      </c>
      <c r="B71" s="17">
        <v>17992239</v>
      </c>
      <c r="C71" s="17">
        <v>73073917</v>
      </c>
      <c r="D71" s="17">
        <v>1159855</v>
      </c>
      <c r="E71" s="1" t="s">
        <v>124</v>
      </c>
    </row>
    <row r="72" spans="1:6" x14ac:dyDescent="0.2">
      <c r="A72" s="3" t="s">
        <v>12</v>
      </c>
      <c r="B72" s="17">
        <v>17992239</v>
      </c>
      <c r="C72" s="17">
        <v>73073917</v>
      </c>
      <c r="D72" s="17">
        <v>1159855</v>
      </c>
      <c r="E72" s="1" t="s">
        <v>125</v>
      </c>
    </row>
    <row r="73" spans="1:6" x14ac:dyDescent="0.2">
      <c r="A73" s="3" t="s">
        <v>11</v>
      </c>
      <c r="B73" s="17">
        <v>17759548</v>
      </c>
      <c r="C73" s="17">
        <v>72415110</v>
      </c>
      <c r="D73" s="18">
        <v>1159855</v>
      </c>
      <c r="E73" s="1" t="s">
        <v>126</v>
      </c>
    </row>
    <row r="74" spans="1:6" x14ac:dyDescent="0.2">
      <c r="A74" s="3" t="s">
        <v>10</v>
      </c>
      <c r="B74" s="17">
        <v>232691</v>
      </c>
      <c r="C74" s="17">
        <v>658807</v>
      </c>
      <c r="D74" s="18">
        <v>0</v>
      </c>
      <c r="E74" s="1" t="s">
        <v>111</v>
      </c>
    </row>
    <row r="75" spans="1:6" x14ac:dyDescent="0.2">
      <c r="B75" s="21"/>
      <c r="C75" s="21"/>
      <c r="D75" s="21"/>
    </row>
    <row r="76" spans="1:6" x14ac:dyDescent="0.2">
      <c r="A76" s="7" t="s">
        <v>134</v>
      </c>
      <c r="B76" s="21"/>
      <c r="C76" s="21"/>
      <c r="D76" s="21"/>
      <c r="E76" s="7" t="s">
        <v>137</v>
      </c>
    </row>
    <row r="77" spans="1:6" x14ac:dyDescent="0.2">
      <c r="A77" s="4" t="s">
        <v>63</v>
      </c>
      <c r="B77" s="17">
        <v>-3750053</v>
      </c>
      <c r="C77" s="17">
        <v>-30428046</v>
      </c>
      <c r="D77" s="17">
        <v>4430648</v>
      </c>
      <c r="E77" s="1" t="s">
        <v>110</v>
      </c>
      <c r="F77" s="44"/>
    </row>
    <row r="78" spans="1:6" x14ac:dyDescent="0.2">
      <c r="A78" s="3" t="s">
        <v>9</v>
      </c>
      <c r="B78" s="17">
        <v>-10628403</v>
      </c>
      <c r="C78" s="17">
        <v>-22304906</v>
      </c>
      <c r="D78" s="17">
        <v>-11116043</v>
      </c>
      <c r="E78" s="1" t="s">
        <v>109</v>
      </c>
      <c r="F78" s="44"/>
    </row>
    <row r="79" spans="1:6" x14ac:dyDescent="0.2">
      <c r="A79" s="3" t="s">
        <v>8</v>
      </c>
      <c r="B79" s="17">
        <v>11754041</v>
      </c>
      <c r="C79" s="17">
        <v>51208677</v>
      </c>
      <c r="D79" s="17">
        <v>2018</v>
      </c>
      <c r="E79" s="1" t="s">
        <v>108</v>
      </c>
      <c r="F79" s="44"/>
    </row>
    <row r="80" spans="1:6" x14ac:dyDescent="0.2">
      <c r="A80" s="3" t="s">
        <v>7</v>
      </c>
      <c r="B80" s="17">
        <v>14505323</v>
      </c>
      <c r="C80" s="17">
        <v>33760040</v>
      </c>
      <c r="D80" s="17">
        <v>14871009</v>
      </c>
      <c r="E80" s="1" t="s">
        <v>107</v>
      </c>
      <c r="F80" s="44"/>
    </row>
    <row r="81" spans="1:6" x14ac:dyDescent="0.2">
      <c r="A81" s="3" t="s">
        <v>6</v>
      </c>
      <c r="B81" s="17">
        <v>11880908</v>
      </c>
      <c r="C81" s="17">
        <v>32235765</v>
      </c>
      <c r="D81" s="17">
        <v>8187632</v>
      </c>
      <c r="E81" s="1" t="s">
        <v>106</v>
      </c>
      <c r="F81" s="44"/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7BD51-794B-4419-8F89-DAF1C2D851F7}">
  <dimension ref="A3:E38"/>
  <sheetViews>
    <sheetView workbookViewId="0">
      <selection activeCell="D1" sqref="D1:D1048576"/>
    </sheetView>
  </sheetViews>
  <sheetFormatPr defaultRowHeight="12.75" x14ac:dyDescent="0.2"/>
  <cols>
    <col min="1" max="1" width="43.7109375" bestFit="1" customWidth="1"/>
    <col min="2" max="4" width="15.7109375" customWidth="1"/>
    <col min="5" max="5" width="35.85546875" customWidth="1"/>
    <col min="6" max="6" width="10" bestFit="1" customWidth="1"/>
    <col min="8" max="8" width="10" bestFit="1" customWidth="1"/>
  </cols>
  <sheetData>
    <row r="3" spans="1:5" ht="28.5" x14ac:dyDescent="0.2">
      <c r="A3" s="11"/>
      <c r="B3" s="39" t="s">
        <v>4</v>
      </c>
      <c r="C3" s="39" t="s">
        <v>3</v>
      </c>
      <c r="D3" s="39" t="s">
        <v>2</v>
      </c>
      <c r="E3" s="11"/>
    </row>
    <row r="4" spans="1:5" ht="38.25" x14ac:dyDescent="0.2">
      <c r="A4" s="12" t="s">
        <v>138</v>
      </c>
      <c r="B4" s="6" t="s">
        <v>5</v>
      </c>
      <c r="C4" s="6" t="s">
        <v>0</v>
      </c>
      <c r="D4" s="6" t="s">
        <v>1</v>
      </c>
      <c r="E4" s="12" t="s">
        <v>165</v>
      </c>
    </row>
    <row r="5" spans="1:5" ht="15" x14ac:dyDescent="0.2">
      <c r="A5" s="13"/>
      <c r="B5" s="5">
        <v>131286</v>
      </c>
      <c r="C5" s="5">
        <v>142041</v>
      </c>
      <c r="D5" s="5">
        <v>141103</v>
      </c>
      <c r="E5" s="13"/>
    </row>
    <row r="6" spans="1:5" x14ac:dyDescent="0.2">
      <c r="A6" s="31" t="s">
        <v>139</v>
      </c>
      <c r="B6" s="40">
        <v>1</v>
      </c>
      <c r="C6" s="40">
        <v>1</v>
      </c>
      <c r="D6" s="40">
        <v>1</v>
      </c>
      <c r="E6" s="29" t="s">
        <v>166</v>
      </c>
    </row>
    <row r="7" spans="1:5" x14ac:dyDescent="0.2">
      <c r="A7" s="31" t="s">
        <v>197</v>
      </c>
      <c r="B7" s="22">
        <v>1.57</v>
      </c>
      <c r="C7" s="45">
        <v>5</v>
      </c>
      <c r="D7" s="22" t="s">
        <v>181</v>
      </c>
      <c r="E7" s="30" t="s">
        <v>198</v>
      </c>
    </row>
    <row r="8" spans="1:5" x14ac:dyDescent="0.2">
      <c r="A8" s="31" t="s">
        <v>140</v>
      </c>
      <c r="B8" s="22">
        <v>48248077.520000003</v>
      </c>
      <c r="C8" s="22">
        <v>76914677</v>
      </c>
      <c r="D8" s="22" t="s">
        <v>181</v>
      </c>
      <c r="E8" s="30" t="s">
        <v>167</v>
      </c>
    </row>
    <row r="9" spans="1:5" x14ac:dyDescent="0.2">
      <c r="A9" s="31" t="s">
        <v>141</v>
      </c>
      <c r="B9" s="22">
        <v>29531308</v>
      </c>
      <c r="C9" s="22">
        <v>15608677</v>
      </c>
      <c r="D9" s="22" t="s">
        <v>181</v>
      </c>
      <c r="E9" s="30" t="s">
        <v>168</v>
      </c>
    </row>
    <row r="10" spans="1:5" x14ac:dyDescent="0.2">
      <c r="A10" s="31" t="s">
        <v>142</v>
      </c>
      <c r="B10" s="22">
        <v>7267</v>
      </c>
      <c r="C10" s="22">
        <v>28718</v>
      </c>
      <c r="D10" s="22" t="s">
        <v>181</v>
      </c>
      <c r="E10" s="30" t="s">
        <v>169</v>
      </c>
    </row>
    <row r="11" spans="1:5" x14ac:dyDescent="0.2">
      <c r="A11" s="31" t="s">
        <v>143</v>
      </c>
      <c r="B11" s="22">
        <v>110000000</v>
      </c>
      <c r="C11" s="22">
        <v>100000000</v>
      </c>
      <c r="D11" s="22">
        <v>32500000</v>
      </c>
      <c r="E11" s="30" t="s">
        <v>170</v>
      </c>
    </row>
    <row r="12" spans="1:5" x14ac:dyDescent="0.2">
      <c r="A12" s="31" t="s">
        <v>144</v>
      </c>
      <c r="B12" s="22">
        <v>172700000</v>
      </c>
      <c r="C12" s="22">
        <v>500000000</v>
      </c>
      <c r="D12" s="22" t="s">
        <v>181</v>
      </c>
      <c r="E12" s="30" t="s">
        <v>171</v>
      </c>
    </row>
    <row r="13" spans="1:5" x14ac:dyDescent="0.2">
      <c r="A13" s="31" t="s">
        <v>145</v>
      </c>
      <c r="B13" s="23">
        <v>45657</v>
      </c>
      <c r="C13" s="23">
        <v>45657</v>
      </c>
      <c r="D13" s="23">
        <v>45657</v>
      </c>
      <c r="E13" s="30" t="s">
        <v>172</v>
      </c>
    </row>
    <row r="14" spans="1:5" ht="38.25" x14ac:dyDescent="0.2">
      <c r="A14" s="46" t="s">
        <v>199</v>
      </c>
      <c r="B14" s="24"/>
      <c r="C14" s="24"/>
      <c r="D14" s="24"/>
      <c r="E14" s="47" t="s">
        <v>200</v>
      </c>
    </row>
    <row r="15" spans="1:5" x14ac:dyDescent="0.2">
      <c r="B15" s="24"/>
      <c r="C15" s="24"/>
      <c r="D15" s="24"/>
    </row>
    <row r="16" spans="1:5" ht="15" x14ac:dyDescent="0.2">
      <c r="A16" s="14" t="s">
        <v>146</v>
      </c>
      <c r="B16" s="25"/>
      <c r="C16" s="25"/>
      <c r="D16" s="25"/>
      <c r="E16" s="15" t="s">
        <v>173</v>
      </c>
    </row>
    <row r="17" spans="1:5" x14ac:dyDescent="0.2">
      <c r="A17" s="26" t="s">
        <v>147</v>
      </c>
      <c r="B17" s="37">
        <f t="shared" ref="B17" si="0">+B9/B11*100</f>
        <v>26.846643636363638</v>
      </c>
      <c r="C17" s="37">
        <f>+C9/C11*100</f>
        <v>15.608677000000002</v>
      </c>
      <c r="D17" s="37" t="s">
        <v>181</v>
      </c>
      <c r="E17" s="32" t="s">
        <v>174</v>
      </c>
    </row>
    <row r="18" spans="1:5" x14ac:dyDescent="0.2">
      <c r="A18" s="27" t="s">
        <v>148</v>
      </c>
      <c r="B18" s="38">
        <f>'Annual Financial Data'!B73/'Financial Ratios'!B11</f>
        <v>0.16145043636363637</v>
      </c>
      <c r="C18" s="38">
        <f>'Annual Financial Data'!C73/'Financial Ratios'!C11</f>
        <v>0.72415110000000005</v>
      </c>
      <c r="D18" s="38">
        <f>'Annual Financial Data'!D73/'Financial Ratios'!D11</f>
        <v>3.5687846153846153E-2</v>
      </c>
      <c r="E18" s="33" t="s">
        <v>175</v>
      </c>
    </row>
    <row r="19" spans="1:5" x14ac:dyDescent="0.2">
      <c r="A19" s="27" t="s">
        <v>149</v>
      </c>
      <c r="B19" s="38">
        <f>+'Annual Financial Data'!B40/'Financial Ratios'!B11</f>
        <v>1.5800735909090908</v>
      </c>
      <c r="C19" s="38">
        <f>+'Annual Financial Data'!C40/'Financial Ratios'!C11</f>
        <v>6.6120427900000003</v>
      </c>
      <c r="D19" s="38">
        <f>+'Annual Financial Data'!D40/'Financial Ratios'!D11</f>
        <v>1.4444541538461539</v>
      </c>
      <c r="E19" s="33" t="s">
        <v>182</v>
      </c>
    </row>
    <row r="20" spans="1:5" x14ac:dyDescent="0.2">
      <c r="A20" s="27" t="s">
        <v>150</v>
      </c>
      <c r="B20" s="38">
        <f>+B12/'Annual Financial Data'!B73</f>
        <v>9.7243465881001026</v>
      </c>
      <c r="C20" s="38">
        <f>+C12/'Annual Financial Data'!C73</f>
        <v>6.9046363390181966</v>
      </c>
      <c r="D20" s="38" t="s">
        <v>181</v>
      </c>
      <c r="E20" s="33" t="s">
        <v>176</v>
      </c>
    </row>
    <row r="21" spans="1:5" x14ac:dyDescent="0.2">
      <c r="A21" s="27" t="s">
        <v>151</v>
      </c>
      <c r="B21" s="38">
        <f>+B12/'Annual Financial Data'!B40</f>
        <v>0.9936246064948816</v>
      </c>
      <c r="C21" s="38">
        <f>+C12/'Annual Financial Data'!C40</f>
        <v>0.75619595317228727</v>
      </c>
      <c r="D21" s="38" t="s">
        <v>181</v>
      </c>
      <c r="E21" s="33" t="s">
        <v>183</v>
      </c>
    </row>
    <row r="22" spans="1:5" x14ac:dyDescent="0.2">
      <c r="A22" s="28"/>
      <c r="B22" s="36"/>
      <c r="C22" s="36"/>
      <c r="D22" s="36"/>
      <c r="E22" s="34"/>
    </row>
    <row r="23" spans="1:5" x14ac:dyDescent="0.2">
      <c r="A23" s="27" t="s">
        <v>152</v>
      </c>
      <c r="B23" s="38">
        <f>+'Annual Financial Data'!B62/'Annual Financial Data'!B60*100</f>
        <v>4.7512831631970922</v>
      </c>
      <c r="C23" s="38">
        <f>+'Annual Financial Data'!C62/'Annual Financial Data'!C60*100</f>
        <v>10.595725557993584</v>
      </c>
      <c r="D23" s="38">
        <f>+'Annual Financial Data'!D62/'Annual Financial Data'!D60*100</f>
        <v>100</v>
      </c>
      <c r="E23" s="33" t="s">
        <v>184</v>
      </c>
    </row>
    <row r="24" spans="1:5" ht="14.25" customHeight="1" x14ac:dyDescent="0.2">
      <c r="A24" s="27" t="s">
        <v>153</v>
      </c>
      <c r="B24" s="38">
        <f>+('Annual Financial Data'!B69+'Annual Financial Data'!B67)/'Annual Financial Data'!B60*100</f>
        <v>3.8021705863267656</v>
      </c>
      <c r="C24" s="38">
        <f>+('Annual Financial Data'!C69+'Annual Financial Data'!C67)/'Annual Financial Data'!C60*100</f>
        <v>7.2837215163071329</v>
      </c>
      <c r="D24" s="38">
        <f>+('Annual Financial Data'!D69+'Annual Financial Data'!D67)/'Annual Financial Data'!D60*100</f>
        <v>10.877375770614831</v>
      </c>
      <c r="E24" s="33" t="s">
        <v>185</v>
      </c>
    </row>
    <row r="25" spans="1:5" x14ac:dyDescent="0.2">
      <c r="A25" s="27" t="s">
        <v>154</v>
      </c>
      <c r="B25" s="38">
        <f>+'Annual Financial Data'!B72/'Annual Financial Data'!B60*100</f>
        <v>1.7661802916294809</v>
      </c>
      <c r="C25" s="38">
        <f>+'Annual Financial Data'!C72/'Annual Financial Data'!C60*100</f>
        <v>4.8174844873283078</v>
      </c>
      <c r="D25" s="38">
        <f>+'Annual Financial Data'!D72/'Annual Financial Data'!D60*100</f>
        <v>8.7101357276384554</v>
      </c>
      <c r="E25" s="33" t="s">
        <v>192</v>
      </c>
    </row>
    <row r="26" spans="1:5" x14ac:dyDescent="0.2">
      <c r="A26" s="27" t="s">
        <v>155</v>
      </c>
      <c r="B26" s="38">
        <f>+'Annual Financial Data'!B72/'Annual Financial Data'!B30*100</f>
        <v>2.8358803507220554</v>
      </c>
      <c r="C26" s="38">
        <f>+'Annual Financial Data'!C72/'Annual Financial Data'!C30*100</f>
        <v>4.0585406492077523</v>
      </c>
      <c r="D26" s="38">
        <f>+'Annual Financial Data'!D72/'Annual Financial Data'!D30*100</f>
        <v>1.8486522564697052</v>
      </c>
      <c r="E26" s="33" t="s">
        <v>177</v>
      </c>
    </row>
    <row r="27" spans="1:5" x14ac:dyDescent="0.2">
      <c r="A27" s="27" t="s">
        <v>156</v>
      </c>
      <c r="B27" s="38">
        <f>+'Annual Financial Data'!B73/'Annual Financial Data'!B40*100</f>
        <v>10.217906133773573</v>
      </c>
      <c r="C27" s="38">
        <f>+'Annual Financial Data'!C73/'Annual Financial Data'!C40*100</f>
        <v>10.952002626105207</v>
      </c>
      <c r="D27" s="38">
        <f>+'Annual Financial Data'!D73/'Annual Financial Data'!D40*100</f>
        <v>2.4706804337693922</v>
      </c>
      <c r="E27" s="33" t="s">
        <v>178</v>
      </c>
    </row>
    <row r="28" spans="1:5" x14ac:dyDescent="0.2">
      <c r="A28" s="28"/>
      <c r="B28" s="36"/>
      <c r="C28" s="36"/>
      <c r="D28" s="36"/>
      <c r="E28" s="34"/>
    </row>
    <row r="29" spans="1:5" x14ac:dyDescent="0.2">
      <c r="A29" s="27" t="s">
        <v>157</v>
      </c>
      <c r="B29" s="38">
        <f>+'Annual Financial Data'!B55/'Annual Financial Data'!B30*100</f>
        <v>71.922766417241704</v>
      </c>
      <c r="C29" s="38">
        <f>+'Annual Financial Data'!C55/'Annual Financial Data'!C30*100</f>
        <v>62.887756234936411</v>
      </c>
      <c r="D29" s="38">
        <f>+'Annual Financial Data'!D55/'Annual Financial Data'!D30*100</f>
        <v>25.176391442526221</v>
      </c>
      <c r="E29" s="33" t="s">
        <v>179</v>
      </c>
    </row>
    <row r="30" spans="1:5" x14ac:dyDescent="0.2">
      <c r="A30" s="27" t="s">
        <v>158</v>
      </c>
      <c r="B30" s="38">
        <f>+'Annual Financial Data'!B42/'Annual Financial Data'!B30*100</f>
        <v>28.0772335827583</v>
      </c>
      <c r="C30" s="38">
        <f>+'Annual Financial Data'!C42/'Annual Financial Data'!C30*100</f>
        <v>37.112243765063596</v>
      </c>
      <c r="D30" s="38">
        <f>+'Annual Financial Data'!D42/'Annual Financial Data'!D30*100</f>
        <v>74.82360855747379</v>
      </c>
      <c r="E30" s="33" t="s">
        <v>180</v>
      </c>
    </row>
    <row r="31" spans="1:5" x14ac:dyDescent="0.2">
      <c r="A31" s="27" t="s">
        <v>159</v>
      </c>
      <c r="B31" s="38">
        <f>+('Annual Financial Data'!B69+'Annual Financial Data'!B67)/'Annual Financial Data'!B67</f>
        <v>2.4005083618855387</v>
      </c>
      <c r="C31" s="38">
        <f>+('Annual Financial Data'!C69+'Annual Financial Data'!C67)/'Annual Financial Data'!C67</f>
        <v>6.9719925685412987</v>
      </c>
      <c r="D31" s="38" t="s">
        <v>181</v>
      </c>
      <c r="E31" s="33" t="s">
        <v>187</v>
      </c>
    </row>
    <row r="32" spans="1:5" x14ac:dyDescent="0.2">
      <c r="A32" s="28"/>
      <c r="B32" s="36"/>
      <c r="C32" s="36"/>
      <c r="D32" s="36"/>
      <c r="E32" s="34"/>
    </row>
    <row r="33" spans="1:5" x14ac:dyDescent="0.2">
      <c r="A33" s="27" t="s">
        <v>160</v>
      </c>
      <c r="B33" s="38">
        <f>+'Annual Financial Data'!B60/'Annual Financial Data'!B30</f>
        <v>1.6056573409647028</v>
      </c>
      <c r="C33" s="38">
        <f>+'Annual Financial Data'!C60/'Annual Financial Data'!C30</f>
        <v>0.84246055381873108</v>
      </c>
      <c r="D33" s="38">
        <f>+'Annual Financial Data'!D60/'Annual Financial Data'!D30</f>
        <v>0.21224149821267169</v>
      </c>
      <c r="E33" s="33" t="s">
        <v>191</v>
      </c>
    </row>
    <row r="34" spans="1:5" x14ac:dyDescent="0.2">
      <c r="A34" s="27" t="s">
        <v>161</v>
      </c>
      <c r="B34" s="38">
        <f>+'Annual Financial Data'!B60/('Annual Financial Data'!B14+'Annual Financial Data'!B16)</f>
        <v>3.4815293153279736</v>
      </c>
      <c r="C34" s="38">
        <f>+'Annual Financial Data'!C60/('Annual Financial Data'!C14+'Annual Financial Data'!C16)</f>
        <v>2.9767274632041136</v>
      </c>
      <c r="D34" s="38">
        <f>+'Annual Financial Data'!D60/('Annual Financial Data'!D14+'Annual Financial Data'!D16)</f>
        <v>0.52249793520338828</v>
      </c>
      <c r="E34" s="33" t="s">
        <v>188</v>
      </c>
    </row>
    <row r="35" spans="1:5" x14ac:dyDescent="0.2">
      <c r="A35" s="27" t="s">
        <v>162</v>
      </c>
      <c r="B35" s="38">
        <f>+'Annual Financial Data'!B60/'Financial Ratios'!B38</f>
        <v>-11.902353759149729</v>
      </c>
      <c r="C35" s="38">
        <f>+'Annual Financial Data'!C60/'Financial Ratios'!C38</f>
        <v>9.4284428447208217</v>
      </c>
      <c r="D35" s="38">
        <f>+'Annual Financial Data'!D60/'Financial Ratios'!D38</f>
        <v>0.54391839357206617</v>
      </c>
      <c r="E35" s="33" t="s">
        <v>190</v>
      </c>
    </row>
    <row r="36" spans="1:5" x14ac:dyDescent="0.2">
      <c r="A36" s="28"/>
      <c r="B36" s="36"/>
      <c r="C36" s="36"/>
      <c r="D36" s="36"/>
      <c r="E36" s="34"/>
    </row>
    <row r="37" spans="1:5" x14ac:dyDescent="0.2">
      <c r="A37" s="27" t="s">
        <v>163</v>
      </c>
      <c r="B37" s="38">
        <f>+'Annual Financial Data'!B29/'Annual Financial Data'!B54</f>
        <v>0.78807196976295257</v>
      </c>
      <c r="C37" s="38">
        <f>+'Annual Financial Data'!C29/'Annual Financial Data'!C54</f>
        <v>1.1523597783382831</v>
      </c>
      <c r="D37" s="38">
        <f>+'Annual Financial Data'!D29/'Annual Financial Data'!D54</f>
        <v>2.9166736605226165</v>
      </c>
      <c r="E37" s="33" t="s">
        <v>186</v>
      </c>
    </row>
    <row r="38" spans="1:5" x14ac:dyDescent="0.2">
      <c r="A38" s="27" t="s">
        <v>164</v>
      </c>
      <c r="B38" s="35">
        <f>+'Annual Financial Data'!B29-'Annual Financial Data'!B54</f>
        <v>-85588876</v>
      </c>
      <c r="C38" s="35">
        <f>+'Annual Financial Data'!C29-'Annual Financial Data'!C54</f>
        <v>160880012</v>
      </c>
      <c r="D38" s="35">
        <f>+'Annual Financial Data'!D29-'Annual Financial Data'!D54</f>
        <v>24481895</v>
      </c>
      <c r="E38" s="33" t="s">
        <v>189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Hiba Saqallah</dc:creator>
  <cp:lastModifiedBy>Muayyad Hassan</cp:lastModifiedBy>
  <dcterms:created xsi:type="dcterms:W3CDTF">2023-07-24T06:21:01Z</dcterms:created>
  <dcterms:modified xsi:type="dcterms:W3CDTF">2025-07-23T11:36:31Z</dcterms:modified>
</cp:coreProperties>
</file>